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BAEF0871-EE7A-477D-A2F5-6835F0264820}" xr6:coauthVersionLast="47" xr6:coauthVersionMax="47" xr10:uidLastSave="{00000000-0000-0000-0000-000000000000}"/>
  <bookViews>
    <workbookView xWindow="-104" yWindow="-104" windowWidth="22326" windowHeight="11947" xr2:uid="{62555E0E-EE41-425C-AD9B-22946F423C9B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1" i="8"/>
  <c r="F48" i="8"/>
  <c r="C48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F47" i="8" s="1"/>
  <c r="E17" i="8"/>
  <c r="H15" i="8"/>
  <c r="F46" i="8" s="1"/>
  <c r="H14" i="8"/>
  <c r="C14" i="8"/>
  <c r="I13" i="8"/>
  <c r="G53" i="8" s="1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H74" i="7"/>
  <c r="H66" i="7"/>
  <c r="H62" i="7"/>
  <c r="H53" i="7"/>
  <c r="F45" i="7"/>
  <c r="C45" i="7"/>
  <c r="G45" i="7" s="1"/>
  <c r="H42" i="7"/>
  <c r="G39" i="7"/>
  <c r="G67" i="7" s="1"/>
  <c r="G38" i="7"/>
  <c r="G37" i="7"/>
  <c r="H36" i="7"/>
  <c r="H27" i="7"/>
  <c r="H32" i="7" s="1"/>
  <c r="H26" i="7"/>
  <c r="H25" i="7"/>
  <c r="H20" i="7"/>
  <c r="F12" i="7"/>
  <c r="H9" i="7"/>
  <c r="H7" i="7"/>
  <c r="H6" i="7"/>
  <c r="B4" i="7"/>
  <c r="B3" i="7"/>
  <c r="H133" i="6"/>
  <c r="H132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3" i="6"/>
  <c r="F45" i="6"/>
  <c r="C45" i="6"/>
  <c r="G45" i="6" s="1"/>
  <c r="H42" i="6"/>
  <c r="G38" i="6"/>
  <c r="G39" i="6" s="1"/>
  <c r="G67" i="6" s="1"/>
  <c r="H37" i="6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G120" i="5"/>
  <c r="G119" i="5"/>
  <c r="H118" i="5"/>
  <c r="H114" i="5"/>
  <c r="H107" i="5"/>
  <c r="H101" i="5"/>
  <c r="H98" i="5"/>
  <c r="H103" i="5" s="1"/>
  <c r="H96" i="5"/>
  <c r="G88" i="5"/>
  <c r="H86" i="5"/>
  <c r="G80" i="5"/>
  <c r="H75" i="5"/>
  <c r="H67" i="5"/>
  <c r="H53" i="5"/>
  <c r="F45" i="5"/>
  <c r="C45" i="5"/>
  <c r="G45" i="5" s="1"/>
  <c r="H42" i="5"/>
  <c r="G38" i="5"/>
  <c r="G37" i="5"/>
  <c r="G39" i="5" s="1"/>
  <c r="G68" i="5" s="1"/>
  <c r="H36" i="5"/>
  <c r="H28" i="5"/>
  <c r="H32" i="5" s="1"/>
  <c r="H26" i="5"/>
  <c r="H25" i="5"/>
  <c r="H20" i="5"/>
  <c r="F12" i="5"/>
  <c r="H9" i="5"/>
  <c r="H7" i="5"/>
  <c r="B3" i="5"/>
  <c r="H134" i="4"/>
  <c r="E129" i="4"/>
  <c r="E123" i="4"/>
  <c r="G120" i="4"/>
  <c r="G119" i="4"/>
  <c r="H118" i="4"/>
  <c r="H114" i="4"/>
  <c r="H107" i="4"/>
  <c r="H103" i="4"/>
  <c r="H101" i="4"/>
  <c r="H98" i="4"/>
  <c r="H96" i="4"/>
  <c r="H86" i="4"/>
  <c r="G80" i="4"/>
  <c r="H75" i="4"/>
  <c r="H67" i="4"/>
  <c r="H61" i="4"/>
  <c r="H60" i="4"/>
  <c r="H53" i="4"/>
  <c r="F45" i="4"/>
  <c r="C45" i="4"/>
  <c r="G45" i="4" s="1"/>
  <c r="H42" i="4"/>
  <c r="G39" i="4"/>
  <c r="G68" i="4" s="1"/>
  <c r="G38" i="4"/>
  <c r="H38" i="4" s="1"/>
  <c r="G37" i="4"/>
  <c r="H36" i="4"/>
  <c r="H25" i="4"/>
  <c r="H20" i="4"/>
  <c r="F12" i="4"/>
  <c r="H9" i="4"/>
  <c r="H7" i="4"/>
  <c r="C129" i="4" s="1"/>
  <c r="B3" i="4"/>
  <c r="H135" i="3"/>
  <c r="H134" i="3"/>
  <c r="E129" i="3"/>
  <c r="G120" i="3"/>
  <c r="G119" i="3"/>
  <c r="H118" i="3"/>
  <c r="H114" i="3"/>
  <c r="H107" i="3"/>
  <c r="I103" i="3"/>
  <c r="H101" i="3"/>
  <c r="I98" i="3"/>
  <c r="H98" i="3"/>
  <c r="H103" i="3" s="1"/>
  <c r="H96" i="3"/>
  <c r="G90" i="3"/>
  <c r="G87" i="3"/>
  <c r="H86" i="3"/>
  <c r="G80" i="3"/>
  <c r="H75" i="3"/>
  <c r="H67" i="3"/>
  <c r="I62" i="3"/>
  <c r="H62" i="3"/>
  <c r="H56" i="3"/>
  <c r="H53" i="3"/>
  <c r="F45" i="3"/>
  <c r="C45" i="3"/>
  <c r="G45" i="3" s="1"/>
  <c r="H42" i="3"/>
  <c r="G38" i="3"/>
  <c r="H38" i="3" s="1"/>
  <c r="G37" i="3"/>
  <c r="H36" i="3"/>
  <c r="H32" i="3"/>
  <c r="I26" i="3"/>
  <c r="I32" i="3" s="1"/>
  <c r="H26" i="3"/>
  <c r="H25" i="3"/>
  <c r="H20" i="3"/>
  <c r="F12" i="3"/>
  <c r="H9" i="3"/>
  <c r="H7" i="3"/>
  <c r="C129" i="3" s="1"/>
  <c r="B3" i="3"/>
  <c r="H31" i="2"/>
  <c r="G31" i="2"/>
  <c r="H30" i="2"/>
  <c r="G30" i="2"/>
  <c r="H29" i="2"/>
  <c r="F76" i="8" s="1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H186" i="1"/>
  <c r="C186" i="1"/>
  <c r="C182" i="1"/>
  <c r="H182" i="1" s="1"/>
  <c r="H178" i="1"/>
  <c r="H192" i="1" s="1"/>
  <c r="G89" i="8" s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83" i="1" s="1"/>
  <c r="A83" i="1"/>
  <c r="D81" i="1"/>
  <c r="E123" i="6" s="1"/>
  <c r="E80" i="1"/>
  <c r="D80" i="1"/>
  <c r="E123" i="3" s="1"/>
  <c r="D78" i="1"/>
  <c r="G72" i="1"/>
  <c r="G92" i="5" s="1"/>
  <c r="G71" i="1"/>
  <c r="G90" i="7" s="1"/>
  <c r="H90" i="7" s="1"/>
  <c r="G70" i="1"/>
  <c r="G89" i="7" s="1"/>
  <c r="G69" i="1"/>
  <c r="G89" i="4" s="1"/>
  <c r="G68" i="1"/>
  <c r="G87" i="6" s="1"/>
  <c r="G67" i="1"/>
  <c r="G86" i="6" s="1"/>
  <c r="E61" i="1"/>
  <c r="G77" i="6" s="1"/>
  <c r="E59" i="1"/>
  <c r="G76" i="3" s="1"/>
  <c r="H54" i="1"/>
  <c r="H53" i="1"/>
  <c r="H52" i="1"/>
  <c r="H55" i="1" s="1"/>
  <c r="H51" i="1"/>
  <c r="H50" i="1"/>
  <c r="H49" i="1"/>
  <c r="H48" i="1"/>
  <c r="H47" i="1"/>
  <c r="F43" i="1"/>
  <c r="D43" i="1"/>
  <c r="E43" i="1" s="1"/>
  <c r="I42" i="1" s="1"/>
  <c r="A42" i="1"/>
  <c r="F40" i="1"/>
  <c r="E40" i="1"/>
  <c r="I39" i="1" s="1"/>
  <c r="H54" i="4" s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H61" i="5" s="1"/>
  <c r="I28" i="1"/>
  <c r="H61" i="6" s="1"/>
  <c r="I26" i="1"/>
  <c r="H60" i="3" s="1"/>
  <c r="D24" i="1"/>
  <c r="E24" i="1" s="1"/>
  <c r="I24" i="1" s="1"/>
  <c r="G22" i="1"/>
  <c r="E22" i="1"/>
  <c r="I22" i="1" s="1"/>
  <c r="I20" i="1"/>
  <c r="H57" i="7" s="1"/>
  <c r="I18" i="1"/>
  <c r="H56" i="4" s="1"/>
  <c r="I16" i="1"/>
  <c r="H55" i="4" s="1"/>
  <c r="F7" i="1"/>
  <c r="H26" i="4" s="1"/>
  <c r="H32" i="4" s="1"/>
  <c r="H41" i="4" l="1"/>
  <c r="H135" i="4"/>
  <c r="H37" i="4"/>
  <c r="H39" i="4" s="1"/>
  <c r="H68" i="4" s="1"/>
  <c r="F123" i="3"/>
  <c r="F129" i="3" s="1"/>
  <c r="I135" i="3"/>
  <c r="I37" i="3"/>
  <c r="I80" i="3"/>
  <c r="H108" i="5"/>
  <c r="H107" i="6"/>
  <c r="I108" i="3"/>
  <c r="H108" i="3"/>
  <c r="H108" i="4"/>
  <c r="H107" i="7"/>
  <c r="H58" i="7"/>
  <c r="H58" i="5"/>
  <c r="I58" i="3"/>
  <c r="H58" i="3"/>
  <c r="H58" i="6"/>
  <c r="H58" i="4"/>
  <c r="H80" i="4"/>
  <c r="I59" i="3"/>
  <c r="H59" i="3"/>
  <c r="H59" i="5"/>
  <c r="H59" i="6"/>
  <c r="H59" i="4"/>
  <c r="H59" i="7"/>
  <c r="H133" i="7"/>
  <c r="H41" i="7"/>
  <c r="H38" i="7"/>
  <c r="H79" i="7"/>
  <c r="G51" i="3"/>
  <c r="G51" i="4"/>
  <c r="H45" i="4"/>
  <c r="G51" i="5"/>
  <c r="H64" i="4"/>
  <c r="H70" i="4" s="1"/>
  <c r="H37" i="7"/>
  <c r="H39" i="7" s="1"/>
  <c r="H67" i="7" s="1"/>
  <c r="H54" i="7"/>
  <c r="H54" i="6"/>
  <c r="F78" i="8"/>
  <c r="F80" i="8" s="1"/>
  <c r="H32" i="2"/>
  <c r="H80" i="5"/>
  <c r="H38" i="5"/>
  <c r="H135" i="5"/>
  <c r="H45" i="7"/>
  <c r="G51" i="7"/>
  <c r="D34" i="9"/>
  <c r="C34" i="9"/>
  <c r="B34" i="9"/>
  <c r="G51" i="6"/>
  <c r="I60" i="3"/>
  <c r="H80" i="3"/>
  <c r="H57" i="4"/>
  <c r="G90" i="4"/>
  <c r="H62" i="5"/>
  <c r="G76" i="5"/>
  <c r="E124" i="5"/>
  <c r="G88" i="6"/>
  <c r="E122" i="7"/>
  <c r="F122" i="7" s="1"/>
  <c r="F128" i="7" s="1"/>
  <c r="H37" i="3"/>
  <c r="H39" i="3" s="1"/>
  <c r="H68" i="3" s="1"/>
  <c r="H55" i="3"/>
  <c r="H64" i="3" s="1"/>
  <c r="H70" i="3" s="1"/>
  <c r="H61" i="3"/>
  <c r="G89" i="3"/>
  <c r="E124" i="3"/>
  <c r="H63" i="5"/>
  <c r="G87" i="5"/>
  <c r="H55" i="6"/>
  <c r="H60" i="7"/>
  <c r="G91" i="7"/>
  <c r="I55" i="3"/>
  <c r="I64" i="3" s="1"/>
  <c r="I70" i="3" s="1"/>
  <c r="I61" i="3"/>
  <c r="G91" i="4"/>
  <c r="E129" i="5"/>
  <c r="H56" i="6"/>
  <c r="G89" i="6"/>
  <c r="H61" i="7"/>
  <c r="G75" i="7"/>
  <c r="E123" i="7"/>
  <c r="H5" i="9"/>
  <c r="H54" i="5"/>
  <c r="G78" i="5"/>
  <c r="I38" i="3"/>
  <c r="H57" i="3"/>
  <c r="H63" i="3"/>
  <c r="G78" i="3"/>
  <c r="H62" i="4"/>
  <c r="G76" i="4"/>
  <c r="E124" i="4"/>
  <c r="F123" i="4" s="1"/>
  <c r="F129" i="4" s="1"/>
  <c r="H55" i="5"/>
  <c r="G89" i="5"/>
  <c r="H38" i="6"/>
  <c r="H39" i="6" s="1"/>
  <c r="E122" i="6"/>
  <c r="F122" i="6" s="1"/>
  <c r="G87" i="7"/>
  <c r="G93" i="7" s="1"/>
  <c r="H6" i="9"/>
  <c r="I56" i="3"/>
  <c r="G92" i="4"/>
  <c r="G90" i="6"/>
  <c r="G39" i="3"/>
  <c r="G68" i="3" s="1"/>
  <c r="I57" i="3"/>
  <c r="I63" i="3"/>
  <c r="H63" i="4"/>
  <c r="G87" i="4"/>
  <c r="H56" i="5"/>
  <c r="H60" i="6"/>
  <c r="G91" i="6"/>
  <c r="G77" i="7"/>
  <c r="H7" i="9"/>
  <c r="H37" i="5"/>
  <c r="H57" i="5"/>
  <c r="G90" i="5"/>
  <c r="G75" i="6"/>
  <c r="G88" i="7"/>
  <c r="H8" i="9"/>
  <c r="G91" i="3"/>
  <c r="E60" i="1"/>
  <c r="G88" i="4"/>
  <c r="H62" i="6"/>
  <c r="H55" i="7"/>
  <c r="G91" i="5"/>
  <c r="E128" i="6"/>
  <c r="H56" i="7"/>
  <c r="H9" i="9"/>
  <c r="E62" i="1"/>
  <c r="G88" i="3"/>
  <c r="G92" i="3"/>
  <c r="H60" i="5"/>
  <c r="E123" i="5"/>
  <c r="F123" i="5" s="1"/>
  <c r="H10" i="9"/>
  <c r="G78" i="4"/>
  <c r="H67" i="6" l="1"/>
  <c r="H41" i="6"/>
  <c r="G79" i="4"/>
  <c r="G78" i="7"/>
  <c r="G79" i="3"/>
  <c r="G79" i="5"/>
  <c r="G78" i="6"/>
  <c r="D30" i="9"/>
  <c r="C30" i="9"/>
  <c r="B30" i="9"/>
  <c r="H63" i="6"/>
  <c r="H69" i="6" s="1"/>
  <c r="H46" i="7"/>
  <c r="H44" i="7"/>
  <c r="H43" i="7"/>
  <c r="H50" i="7"/>
  <c r="H49" i="7"/>
  <c r="H48" i="7"/>
  <c r="H73" i="7"/>
  <c r="H47" i="7"/>
  <c r="H78" i="4"/>
  <c r="H77" i="7"/>
  <c r="B29" i="9"/>
  <c r="D29" i="9"/>
  <c r="C29" i="9"/>
  <c r="F129" i="5"/>
  <c r="H63" i="7"/>
  <c r="H69" i="7" s="1"/>
  <c r="H51" i="6"/>
  <c r="G68" i="6"/>
  <c r="H41" i="3"/>
  <c r="D33" i="9"/>
  <c r="C33" i="9"/>
  <c r="B33" i="9"/>
  <c r="G76" i="6"/>
  <c r="G77" i="4"/>
  <c r="H77" i="4" s="1"/>
  <c r="G76" i="7"/>
  <c r="H76" i="7" s="1"/>
  <c r="G77" i="5"/>
  <c r="G77" i="3"/>
  <c r="G94" i="4"/>
  <c r="H64" i="5"/>
  <c r="H70" i="5" s="1"/>
  <c r="G69" i="4"/>
  <c r="H51" i="4"/>
  <c r="H69" i="4" s="1"/>
  <c r="H71" i="4" s="1"/>
  <c r="G94" i="3"/>
  <c r="D31" i="9"/>
  <c r="C31" i="9"/>
  <c r="B31" i="9"/>
  <c r="D28" i="9"/>
  <c r="D35" i="9" s="1"/>
  <c r="C28" i="9"/>
  <c r="C35" i="9" s="1"/>
  <c r="B28" i="9"/>
  <c r="B35" i="9" s="1"/>
  <c r="H51" i="3"/>
  <c r="G69" i="3"/>
  <c r="G68" i="7"/>
  <c r="H51" i="7"/>
  <c r="I39" i="3"/>
  <c r="G94" i="5"/>
  <c r="D32" i="9"/>
  <c r="C32" i="9"/>
  <c r="B32" i="9"/>
  <c r="H76" i="4"/>
  <c r="H75" i="7"/>
  <c r="H44" i="4"/>
  <c r="H43" i="4"/>
  <c r="H49" i="4"/>
  <c r="H50" i="4"/>
  <c r="H47" i="4"/>
  <c r="H46" i="4"/>
  <c r="H74" i="4"/>
  <c r="H48" i="4"/>
  <c r="F128" i="6"/>
  <c r="G69" i="5"/>
  <c r="H39" i="5"/>
  <c r="G93" i="6"/>
  <c r="H136" i="4" l="1"/>
  <c r="H68" i="5"/>
  <c r="H41" i="5"/>
  <c r="H68" i="6"/>
  <c r="H86" i="6"/>
  <c r="I68" i="3"/>
  <c r="I41" i="3"/>
  <c r="H68" i="7"/>
  <c r="H70" i="7" s="1"/>
  <c r="H86" i="7"/>
  <c r="H79" i="3"/>
  <c r="H78" i="7"/>
  <c r="H87" i="4"/>
  <c r="H79" i="4"/>
  <c r="H81" i="4" s="1"/>
  <c r="H80" i="7"/>
  <c r="H135" i="7" s="1"/>
  <c r="H69" i="3"/>
  <c r="H71" i="3" s="1"/>
  <c r="I87" i="3"/>
  <c r="H87" i="3"/>
  <c r="H47" i="3"/>
  <c r="H46" i="3"/>
  <c r="H74" i="3"/>
  <c r="H50" i="3"/>
  <c r="H44" i="3"/>
  <c r="H48" i="3"/>
  <c r="H49" i="3"/>
  <c r="H43" i="3"/>
  <c r="H45" i="3"/>
  <c r="H44" i="6"/>
  <c r="H43" i="6"/>
  <c r="H50" i="6"/>
  <c r="H49" i="6"/>
  <c r="H48" i="6"/>
  <c r="H46" i="6"/>
  <c r="H73" i="6"/>
  <c r="H47" i="6"/>
  <c r="H45" i="6"/>
  <c r="H78" i="6"/>
  <c r="H70" i="6"/>
  <c r="H137" i="4" l="1"/>
  <c r="H85" i="4"/>
  <c r="I46" i="3"/>
  <c r="I74" i="3"/>
  <c r="I50" i="3"/>
  <c r="I49" i="3"/>
  <c r="I44" i="3"/>
  <c r="I48" i="3"/>
  <c r="I43" i="3"/>
  <c r="I47" i="3"/>
  <c r="I45" i="3"/>
  <c r="I51" i="3"/>
  <c r="I69" i="3" s="1"/>
  <c r="H77" i="6"/>
  <c r="H75" i="6"/>
  <c r="H76" i="3"/>
  <c r="H78" i="3"/>
  <c r="H77" i="3"/>
  <c r="H134" i="7"/>
  <c r="H84" i="7"/>
  <c r="H134" i="6"/>
  <c r="H49" i="5"/>
  <c r="H74" i="5"/>
  <c r="H48" i="5"/>
  <c r="H47" i="5"/>
  <c r="H46" i="5"/>
  <c r="H43" i="5"/>
  <c r="H50" i="5"/>
  <c r="H44" i="5"/>
  <c r="H45" i="5"/>
  <c r="H51" i="5"/>
  <c r="H136" i="3"/>
  <c r="H76" i="6"/>
  <c r="I71" i="3"/>
  <c r="H69" i="5" l="1"/>
  <c r="H71" i="5" s="1"/>
  <c r="H87" i="5"/>
  <c r="I76" i="3"/>
  <c r="I81" i="3" s="1"/>
  <c r="I137" i="3" s="1"/>
  <c r="I78" i="3"/>
  <c r="I77" i="3"/>
  <c r="I79" i="3"/>
  <c r="H78" i="5"/>
  <c r="H76" i="5"/>
  <c r="H79" i="5"/>
  <c r="H77" i="5"/>
  <c r="H80" i="6"/>
  <c r="H89" i="7"/>
  <c r="H88" i="7"/>
  <c r="H87" i="7"/>
  <c r="H91" i="7"/>
  <c r="I136" i="3"/>
  <c r="H81" i="3"/>
  <c r="H93" i="4"/>
  <c r="H89" i="4"/>
  <c r="H92" i="4"/>
  <c r="H90" i="4"/>
  <c r="H88" i="4"/>
  <c r="H91" i="4"/>
  <c r="H94" i="4" l="1"/>
  <c r="H102" i="4" s="1"/>
  <c r="H104" i="4" s="1"/>
  <c r="I85" i="3"/>
  <c r="H81" i="5"/>
  <c r="H137" i="5" s="1"/>
  <c r="H137" i="3"/>
  <c r="H85" i="3"/>
  <c r="H135" i="6"/>
  <c r="H84" i="6"/>
  <c r="H93" i="7"/>
  <c r="H101" i="7" s="1"/>
  <c r="H103" i="7" s="1"/>
  <c r="H136" i="5"/>
  <c r="H85" i="5"/>
  <c r="H136" i="7" l="1"/>
  <c r="H114" i="7"/>
  <c r="H87" i="6"/>
  <c r="H89" i="6"/>
  <c r="H90" i="6"/>
  <c r="H91" i="6"/>
  <c r="H88" i="6"/>
  <c r="H93" i="3"/>
  <c r="H90" i="3"/>
  <c r="H91" i="3"/>
  <c r="H89" i="3"/>
  <c r="H92" i="3"/>
  <c r="H88" i="3"/>
  <c r="H93" i="5"/>
  <c r="H92" i="5"/>
  <c r="H88" i="5"/>
  <c r="H91" i="5"/>
  <c r="H90" i="5"/>
  <c r="H89" i="5"/>
  <c r="I93" i="3"/>
  <c r="I90" i="3"/>
  <c r="I92" i="3"/>
  <c r="I91" i="3"/>
  <c r="I89" i="3"/>
  <c r="I88" i="3"/>
  <c r="H138" i="4"/>
  <c r="H115" i="4"/>
  <c r="H94" i="5" l="1"/>
  <c r="H102" i="5" s="1"/>
  <c r="H104" i="5" s="1"/>
  <c r="H119" i="4"/>
  <c r="H130" i="4" s="1"/>
  <c r="H132" i="4"/>
  <c r="H109" i="4"/>
  <c r="H112" i="4" s="1"/>
  <c r="H139" i="4" s="1"/>
  <c r="H120" i="4"/>
  <c r="H140" i="4"/>
  <c r="I94" i="3"/>
  <c r="I102" i="3" s="1"/>
  <c r="I104" i="3" s="1"/>
  <c r="H93" i="6"/>
  <c r="H101" i="6" s="1"/>
  <c r="H103" i="6" s="1"/>
  <c r="H94" i="3"/>
  <c r="H102" i="3" s="1"/>
  <c r="H104" i="3" s="1"/>
  <c r="H108" i="7"/>
  <c r="H111" i="7" s="1"/>
  <c r="H137" i="7" s="1"/>
  <c r="H138" i="7" s="1"/>
  <c r="H118" i="7"/>
  <c r="H141" i="4" l="1"/>
  <c r="H121" i="4"/>
  <c r="H136" i="6"/>
  <c r="H114" i="6"/>
  <c r="H138" i="3"/>
  <c r="H115" i="3"/>
  <c r="I138" i="3"/>
  <c r="I115" i="3"/>
  <c r="H142" i="4"/>
  <c r="E61" i="8" s="1"/>
  <c r="G61" i="8" s="1"/>
  <c r="H119" i="7"/>
  <c r="H140" i="7" s="1"/>
  <c r="H138" i="5"/>
  <c r="H115" i="5"/>
  <c r="H119" i="5" l="1"/>
  <c r="H132" i="5"/>
  <c r="H109" i="5"/>
  <c r="H112" i="5" s="1"/>
  <c r="H139" i="5" s="1"/>
  <c r="H120" i="5"/>
  <c r="H130" i="5" s="1"/>
  <c r="H129" i="7"/>
  <c r="I140" i="3"/>
  <c r="H132" i="3"/>
  <c r="H120" i="3"/>
  <c r="H130" i="3" s="1"/>
  <c r="H109" i="3"/>
  <c r="H112" i="3" s="1"/>
  <c r="H139" i="3" s="1"/>
  <c r="H140" i="3" s="1"/>
  <c r="H119" i="3"/>
  <c r="H108" i="6"/>
  <c r="H111" i="6" s="1"/>
  <c r="H137" i="6" s="1"/>
  <c r="H138" i="6" s="1"/>
  <c r="H118" i="6"/>
  <c r="H140" i="6" s="1"/>
  <c r="H119" i="6"/>
  <c r="H129" i="6" s="1"/>
  <c r="F34" i="8"/>
  <c r="G34" i="8" s="1"/>
  <c r="E78" i="8"/>
  <c r="G78" i="8" s="1"/>
  <c r="H140" i="5"/>
  <c r="I109" i="3"/>
  <c r="I112" i="3" s="1"/>
  <c r="I139" i="3" s="1"/>
  <c r="I119" i="3"/>
  <c r="H139" i="6" l="1"/>
  <c r="H120" i="6"/>
  <c r="E76" i="8"/>
  <c r="G76" i="8" s="1"/>
  <c r="G80" i="8" s="1"/>
  <c r="F29" i="8"/>
  <c r="G29" i="8" s="1"/>
  <c r="H121" i="3"/>
  <c r="H141" i="3"/>
  <c r="H121" i="5"/>
  <c r="H141" i="5"/>
  <c r="H142" i="3"/>
  <c r="H120" i="7"/>
  <c r="H139" i="7"/>
  <c r="D55" i="8"/>
  <c r="G55" i="8" s="1"/>
  <c r="I34" i="8"/>
  <c r="J34" i="8" s="1"/>
  <c r="I120" i="3"/>
  <c r="I142" i="3" s="1"/>
  <c r="H144" i="3" s="1"/>
  <c r="H142" i="5"/>
  <c r="F15" i="8" s="1"/>
  <c r="G15" i="8" s="1"/>
  <c r="D46" i="8" l="1"/>
  <c r="G46" i="8" s="1"/>
  <c r="I15" i="8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I130" i="3"/>
  <c r="I29" i="8"/>
  <c r="J29" i="8" s="1"/>
  <c r="D54" i="8"/>
  <c r="G54" i="8" s="1"/>
  <c r="D40" i="8" l="1"/>
  <c r="G40" i="8" s="1"/>
  <c r="I8" i="8"/>
  <c r="D52" i="8"/>
  <c r="G52" i="8" s="1"/>
  <c r="I24" i="8"/>
  <c r="D47" i="8"/>
  <c r="G47" i="8" s="1"/>
  <c r="I19" i="8"/>
  <c r="I14" i="8"/>
  <c r="D45" i="8"/>
  <c r="G45" i="8" s="1"/>
  <c r="D43" i="8"/>
  <c r="G43" i="8" s="1"/>
  <c r="I11" i="8"/>
  <c r="I141" i="3"/>
  <c r="I121" i="3"/>
  <c r="D48" i="8"/>
  <c r="G48" i="8" s="1"/>
  <c r="I20" i="8"/>
  <c r="I10" i="8"/>
  <c r="D42" i="8"/>
  <c r="G42" i="8" s="1"/>
  <c r="D41" i="8"/>
  <c r="G41" i="8" s="1"/>
  <c r="I9" i="8"/>
  <c r="D51" i="8"/>
  <c r="G51" i="8" s="1"/>
  <c r="I23" i="8"/>
  <c r="I12" i="8"/>
  <c r="D44" i="8"/>
  <c r="G44" i="8" s="1"/>
  <c r="D39" i="8"/>
  <c r="G39" i="8" s="1"/>
  <c r="G56" i="8" s="1"/>
  <c r="G83" i="8" s="1"/>
  <c r="G92" i="8" s="1"/>
  <c r="G95" i="8" s="1"/>
  <c r="I7" i="8"/>
  <c r="J15" i="8" s="1"/>
  <c r="D50" i="8"/>
  <c r="G50" i="8" s="1"/>
  <c r="I22" i="8"/>
  <c r="D49" i="8"/>
  <c r="G49" i="8" s="1"/>
  <c r="I21" i="8"/>
  <c r="K36" i="8" l="1"/>
  <c r="J2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9CB4F8BF-9A51-4572-BDF3-556D40D88AE5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7B95235-A262-486A-A2C9-3DFAE340345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857B496-F18C-4E93-B418-E180641CDF9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7FD1CA8-FAA9-4D21-8A82-D1F58AB614E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3274799-DB50-4E9E-B39B-CB5165856FD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3B1F5A9-99F4-43F3-BD30-88605580629F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D536E80-D875-493F-9459-6D4FCB3578E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<sst xmlns="http://schemas.openxmlformats.org/spreadsheetml/2006/main" count="1664" uniqueCount="485">
  <si>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</si>
  <si>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</si>
  <si>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</si>
  <si>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Paulo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</si>
  <si>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</si>
  <si>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</si>
  <si>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</si>
  <si>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</si>
  <si>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</si>
  <si>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CAC -  Prça Ramos de Azevedo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</si>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</sst>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03616D53-AEA7-42D0-80B7-9D732153F2E1}"/>
    <cellStyle name="Excel Built-in Percent" xfId="4" xr:uid="{F2EA4067-E104-47A5-BF8A-480E38BFA266}"/>
    <cellStyle name="Excel Built-in Percent 2" xfId="6" xr:uid="{BAB61F3A-9906-4F3C-A683-F321D2DA9DDA}"/>
    <cellStyle name="Excel_BuiltIn_Currency" xfId="5" xr:uid="{1FCE9C32-AFA9-4EB0-9206-029B6C4D404F}"/>
    <cellStyle name="Moeda" xfId="2" builtinId="4"/>
    <cellStyle name="Moeda_Plan1_1_Limpeza2011- Planilhas" xfId="8" xr:uid="{413D45DB-3785-433B-B923-560D290D0400}"/>
    <cellStyle name="Normal" xfId="0" builtinId="0"/>
    <cellStyle name="Normal 2" xfId="10" xr:uid="{4629C671-95B3-4155-A222-C780BBC9A484}"/>
    <cellStyle name="Normal_Limpeza2011- Planilhas" xfId="7" xr:uid="{C1B90467-3099-41C2-964D-8BE12E5A9F94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3FE5E-6C6D-4F74-9B47-E2A5E21B83F0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Paulo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283.69080000000002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8.9</v>
      </c>
      <c r="E34" s="43">
        <f>B34*C34*D34</f>
        <v>386.72280000000001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Paulo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274.35480000000001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8.9</v>
      </c>
      <c r="E37" s="43">
        <f>B37*C37*D37</f>
        <v>386.72280000000001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Paulo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324.90359999999998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8.9</v>
      </c>
      <c r="E40" s="43">
        <f>B40*C40*D40</f>
        <v>386.72280000000001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Paulo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273.7824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8.9</v>
      </c>
      <c r="E43" s="43">
        <f>B43*C43*D43</f>
        <v>386.72280000000001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Paulo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0</v>
      </c>
      <c r="G162" s="153">
        <v>1</v>
      </c>
      <c r="H162" s="130">
        <f t="shared" si="1"/>
        <v>0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5</v>
      </c>
      <c r="G164" s="153">
        <v>1</v>
      </c>
      <c r="H164" s="130">
        <f t="shared" si="1"/>
        <v>145.05000000000001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0</v>
      </c>
      <c r="G166" s="153">
        <v>1</v>
      </c>
      <c r="H166" s="130">
        <f t="shared" si="1"/>
        <v>0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</v>
      </c>
      <c r="G167" s="153">
        <v>1</v>
      </c>
      <c r="H167" s="130">
        <f t="shared" si="1"/>
        <v>45.14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</v>
      </c>
      <c r="G168" s="153">
        <v>24</v>
      </c>
      <c r="H168" s="130">
        <f t="shared" si="1"/>
        <v>0.96666666666666667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0</v>
      </c>
      <c r="G170" s="153">
        <v>24</v>
      </c>
      <c r="H170" s="130">
        <f t="shared" si="1"/>
        <v>0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191.15666666666667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147</v>
      </c>
      <c r="B178" s="161">
        <v>0.14000000000000001</v>
      </c>
      <c r="C178" s="162">
        <f>A178*B178</f>
        <v>20.580000000000002</v>
      </c>
      <c r="D178" s="163" t="s">
        <v>209</v>
      </c>
      <c r="E178" s="163"/>
      <c r="F178" s="163"/>
      <c r="G178" s="163"/>
      <c r="H178" s="164">
        <f>C178*2</f>
        <v>41.160000000000004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0</v>
      </c>
      <c r="B182" s="161">
        <v>47</v>
      </c>
      <c r="C182" s="162">
        <f>A182*B182</f>
        <v>0</v>
      </c>
      <c r="D182" s="163" t="s">
        <v>209</v>
      </c>
      <c r="E182" s="163"/>
      <c r="F182" s="163"/>
      <c r="G182" s="163"/>
      <c r="H182" s="164">
        <f>C182*2</f>
        <v>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1577.8600000000001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4F8BEF5D-C6E1-46C5-AB85-182329F19F3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5315109E-36B1-4CEF-8EFC-CCAF12DDF2B8}">
      <formula1>0</formula1>
      <formula2>0</formula2>
    </dataValidation>
    <dataValidation errorStyle="warning" allowBlank="1" showInputMessage="1" showErrorMessage="1" errorTitle="OK" error="Atingiu o valor desejado." sqref="B12 E12 E68:F72" xr:uid="{F86F5068-5A50-4C4A-ABF1-868F57440F25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2A452-FC59-4BA5-BA42-F5450DB65439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Paulo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147</v>
      </c>
      <c r="C5" s="188">
        <v>1200</v>
      </c>
      <c r="D5" s="188"/>
      <c r="E5" s="188"/>
      <c r="F5" s="183">
        <f t="shared" ref="F5:F11" si="0">B5/C5</f>
        <v>0.1225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Paulo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/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0.1225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/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Paulo / SP</v>
      </c>
      <c r="I27" s="186"/>
      <c r="J27" s="187"/>
    </row>
    <row r="28" spans="1:19" ht="24.8" customHeight="1">
      <c r="A28" s="30" t="s">
        <v>248</v>
      </c>
      <c r="B28" s="179">
        <v>70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3.0902348578491969E-3</v>
      </c>
      <c r="I28" s="194"/>
      <c r="J28" s="194"/>
    </row>
    <row r="29" spans="1:19" ht="27.4" customHeight="1">
      <c r="A29" s="30" t="s">
        <v>249</v>
      </c>
      <c r="B29" s="179"/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</v>
      </c>
      <c r="I29" s="194"/>
      <c r="J29" s="194"/>
    </row>
    <row r="30" spans="1:19" ht="27.25" customHeight="1">
      <c r="A30" s="30" t="s">
        <v>250</v>
      </c>
      <c r="B30" s="179">
        <v>70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1.5614369681355328E-2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1.8704604539204524E-2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AD2A4-6CA3-4D80-9574-6E27B61E3488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147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Paulo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Paulo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Paulo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283.69080000000002</v>
      </c>
      <c r="I54" s="257">
        <f>Licitante!I36</f>
        <v>274.35480000000001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1203.2708000000002</v>
      </c>
      <c r="I64" s="259">
        <f>SUM(I54:I63)</f>
        <v>1193.9348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Paulo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1203.2708000000002</v>
      </c>
      <c r="I70" s="260">
        <f t="shared" si="3"/>
        <v>1193.9348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2102.1469454545459</v>
      </c>
      <c r="I71" s="259">
        <f t="shared" si="4"/>
        <v>2174.2604727272728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Paulo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Paulo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Paulo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Paulo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Paulo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581.57889263323239</v>
      </c>
      <c r="I109" s="257">
        <f>I115*Licitante!H127</f>
        <v>616.43374276695249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651.80097596656572</v>
      </c>
      <c r="I112" s="259">
        <f t="shared" si="11"/>
        <v>686.65582610028582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Paulo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4846.4907719436032</v>
      </c>
      <c r="I115" s="259">
        <f>(I32+I71+I81+I104+I108+I110+I111)/(1-Licitante!H127)</f>
        <v>5136.9478563912708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Paulo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242.32453859718018</v>
      </c>
      <c r="I119" s="257">
        <f>G119*I115</f>
        <v>256.84739281956354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508.88153105407838</v>
      </c>
      <c r="I120" s="248">
        <f>G120*(I115+I119)</f>
        <v>539.37952492108343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709.56720527258824</v>
      </c>
      <c r="I121" s="292">
        <f>I130*F129</f>
        <v>752.09257700263754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6307.2640468674508</v>
      </c>
      <c r="I130" s="259">
        <f>(I115+I119+I120)/(1-F129)</f>
        <v>6685.2673511345556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5654.2392339342041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Paulo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2102.1469454545459</v>
      </c>
      <c r="I136" s="257">
        <f>I71</f>
        <v>2174.2604727272728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651.80097596656572</v>
      </c>
      <c r="I139" s="257">
        <f>I112</f>
        <v>686.65582610028582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4846.4907719436032</v>
      </c>
      <c r="I140" s="248">
        <f t="shared" si="12"/>
        <v>5136.9478563912708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6307.2640468674508</v>
      </c>
      <c r="I141" s="257">
        <f t="shared" si="13"/>
        <v>6685.2673511345556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6307.26</v>
      </c>
      <c r="I142" s="300">
        <f>ROUND((I115+I119+I120)/(1-(F129)),2)</f>
        <v>6685.27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378.01000000000022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48D6C-6BB4-414E-9EBE-611A9632DD2E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147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324.90359999999998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1094.4836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1094.4836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1633.8092872727273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403.7716213574268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473.99370469076013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3364.7635113118899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168.2381755655945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353.30016868774851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492.62981267728316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4378.9316682425169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3925.5574298638717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1633.8092872727273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473.99370469076013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3364.7635113118904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4378.9316682425169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4378.93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22AE3-9447-4BF8-9FDC-FCA12B29358C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147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283.69080000000002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1203.2708000000002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1203.2708000000002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2419.9885454545456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725.64626241932183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795.86834575265516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6047.0521868276819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302.3526093413841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634.9404796169066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885.33954200103881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7869.6848177870115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7054.8942179656287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2419.9885454545456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795.86834575265516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6047.0521868276819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7869.6848177870115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7869.68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AFAB6-FE11-470D-B770-A29F88217603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70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2178.6818290909091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619.40970608263081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689.63178941596414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5161.7475506885903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258.08737753442955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541.98349282230208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755.72346182264653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6717.5418828679685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2178.6818290909091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689.63178941596414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5161.7475506885903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6717.5418828679685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6717.54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706D4-5EC3-4195-99BB-CB292C2588F9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70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2474.277657818182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751.93695828951968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822.15904162285301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6266.141319079331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313.30706595396657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657.94483850332972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917.4160424201358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8154.8092659567628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2474.277657818182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822.15904162285301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6266.141319079331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8154.8092659567628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8154.81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92E65-1C88-4B40-B25D-120625728400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CAC -  Prça Ramos de Azevedo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6307.26</v>
      </c>
      <c r="G7" s="349">
        <f>ROUND((1/C7)*F7,7)</f>
        <v>5.2560500000000001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6307.26</v>
      </c>
      <c r="G8" s="349">
        <f>ROUND((1/C8)*F8,7)</f>
        <v>5.2560500000000001</v>
      </c>
      <c r="H8" s="350">
        <f>IF('CALCULO SIMPLES'!B37 = "m2",'Áreas a serem limpas'!B5,0)</f>
        <v>0</v>
      </c>
      <c r="I8" s="351">
        <f t="shared" ref="I8:I14" si="0">G8*H8</f>
        <v>0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6307.26</v>
      </c>
      <c r="G9" s="349">
        <f>ROUND((1/C9)*F9,7)</f>
        <v>14.0161333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6307.26</v>
      </c>
      <c r="G10" s="349">
        <f t="shared" ref="G10:G11" si="1">ROUND((1/C10)*F10,7)</f>
        <v>2.522904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6307.26</v>
      </c>
      <c r="G11" s="349">
        <f t="shared" si="1"/>
        <v>3.5040333000000001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6307.26</v>
      </c>
      <c r="G12" s="349">
        <f>ROUND((1/C12)*F12,7)</f>
        <v>4.2048399999999999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0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6307.26</v>
      </c>
      <c r="G14" s="349">
        <f>ROUND((1/C14)*F14,7)</f>
        <v>21.0242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7869.68</v>
      </c>
      <c r="G15" s="349">
        <f>ROUND((1/C15)*F15,7)</f>
        <v>26.2322667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CAC -  Prça Ramos de Azevedo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6307.26</v>
      </c>
      <c r="G19" s="362">
        <f>ROUND((1/C19)*F19,7)</f>
        <v>2.3360221999999999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6307.26</v>
      </c>
      <c r="G20" s="362">
        <f t="shared" ref="G20:G22" si="2">ROUND((1/C20)*F20,7)</f>
        <v>0.7008067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6307.26</v>
      </c>
      <c r="G21" s="362">
        <f t="shared" si="2"/>
        <v>2.3360221999999999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6307.26</v>
      </c>
      <c r="G22" s="362">
        <f t="shared" si="2"/>
        <v>2.3360221999999999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6307.26</v>
      </c>
      <c r="G23" s="362">
        <f>ROUND((1/C23)*F23,7)</f>
        <v>2.3360221999999999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6307.26</v>
      </c>
      <c r="G24" s="362">
        <f>ROUND((1/C24)*F24,7)</f>
        <v>6.3072600000000006E-2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CAC -  Prça Ramos de Azevedo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6717.54</v>
      </c>
      <c r="G29" s="379">
        <f>ROUND(F29*E29,7)</f>
        <v>1.4986832000000001</v>
      </c>
      <c r="H29" s="380">
        <f>IF('CALCULO SIMPLES'!B37 = "m2",'Áreas a serem limpas'!B29+'Áreas a serem limpas'!B30,0)</f>
        <v>0</v>
      </c>
      <c r="I29" s="381">
        <f>G29*H29</f>
        <v>0</v>
      </c>
      <c r="J29" s="381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CAC -  Prça Ramos de Azevedo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8154.81</v>
      </c>
      <c r="G34" s="362">
        <f>F34*E34</f>
        <v>0.35962712100000005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0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CAC -  Prça Ramos de Azevedo</v>
      </c>
      <c r="B39" s="398" t="s">
        <v>222</v>
      </c>
      <c r="C39" s="387" t="s">
        <v>225</v>
      </c>
      <c r="D39" s="399">
        <f t="shared" ref="D39:D44" si="4">G7</f>
        <v>5.2560500000000001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5.2560500000000001</v>
      </c>
      <c r="E40" s="400"/>
      <c r="F40" s="388">
        <f t="shared" si="5"/>
        <v>0</v>
      </c>
      <c r="G40" s="401">
        <f t="shared" si="6"/>
        <v>0</v>
      </c>
    </row>
    <row r="41" spans="1:12" ht="27.4" customHeight="1">
      <c r="A41" s="403"/>
      <c r="B41" s="403"/>
      <c r="C41" s="387" t="s">
        <v>397</v>
      </c>
      <c r="D41" s="399">
        <f t="shared" si="4"/>
        <v>14.0161333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2.522904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3.5040333000000001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4.2048399999999999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21.0242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26.2322667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2.3360221999999999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0.7008067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2.3360221999999999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2.3360221999999999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2.3360221999999999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6.3072600000000006E-2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0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1.4986832000000001</v>
      </c>
      <c r="E54" s="400"/>
      <c r="F54" s="388">
        <f>H29</f>
        <v>0</v>
      </c>
      <c r="G54" s="401">
        <f>D54*F54</f>
        <v>0</v>
      </c>
    </row>
    <row r="55" spans="1:10" ht="28.4" customHeight="1">
      <c r="A55" s="403"/>
      <c r="B55" s="406"/>
      <c r="C55" s="387" t="s">
        <v>432</v>
      </c>
      <c r="D55" s="411">
        <f>G34</f>
        <v>0.35962712100000005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CAC -  Prça Ramos de Azevedo</v>
      </c>
      <c r="E56" s="341"/>
      <c r="F56" s="342"/>
      <c r="G56" s="412">
        <f>SUM(G39:G55)</f>
        <v>0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4378.93</v>
      </c>
      <c r="F61" s="425">
        <f>IF('CALCULO SIMPLES'!B37 = "Posto",1,0)</f>
        <v>1</v>
      </c>
      <c r="G61" s="426">
        <f>ROUND(E61*F61,2)</f>
        <v>4378.93</v>
      </c>
    </row>
    <row r="62" spans="1:10" ht="31" customHeight="1">
      <c r="A62" s="420"/>
      <c r="B62" s="421" t="s">
        <v>226</v>
      </c>
      <c r="C62" s="422">
        <f>'Áreas a serem limpas'!B5</f>
        <v>147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0</v>
      </c>
      <c r="D76" s="423" t="s">
        <v>442</v>
      </c>
      <c r="E76" s="424">
        <f>'Limpador de vidros sem risco- D'!H140</f>
        <v>6717.54</v>
      </c>
      <c r="F76" s="425">
        <f>IF('CALCULO SIMPLES'!B37 = "Posto",'Áreas a serem limpas'!H29+'Áreas a serem limpas'!H30,0)</f>
        <v>1.5614369681355328E-2</v>
      </c>
      <c r="G76" s="426">
        <f>ROUND(E76*F76,2)</f>
        <v>104.89</v>
      </c>
    </row>
    <row r="77" spans="1:7" ht="31" customHeight="1">
      <c r="A77" s="439"/>
      <c r="B77" s="438" t="s">
        <v>250</v>
      </c>
      <c r="C77" s="422">
        <f>'Áreas a serem limpas'!B30</f>
        <v>70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70</v>
      </c>
      <c r="D78" s="423" t="s">
        <v>443</v>
      </c>
      <c r="E78" s="441">
        <f>'Limpador de vidros com risco- D'!H140</f>
        <v>8154.81</v>
      </c>
      <c r="F78" s="442">
        <f>IF('CALCULO SIMPLES'!B37 = "Posto",'Áreas a serem limpas'!H28+'Áreas a serem limpas'!H31,0)</f>
        <v>3.0902348578491969E-3</v>
      </c>
      <c r="G78" s="426">
        <f>ROUND(E78*F78,2)</f>
        <v>25.2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287</v>
      </c>
      <c r="D80" s="449"/>
      <c r="E80" s="450"/>
      <c r="F80" s="451">
        <f>F61+F76+F78</f>
        <v>1.0187046045392045</v>
      </c>
      <c r="G80" s="452">
        <f>G61+G76+G78</f>
        <v>4509.0200000000004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4509.0200000000004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191.15666666666667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131.48833333333334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4831.6650000000009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115959.96000000002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52B2D-24D0-46A7-A214-246EDB630C1A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1993665D-1294-4C55-9D89-B98A5AB2EE97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E8EFC0BB-86DE-4FB9-819F-DB9BC433C2BC}"/>
</file>

<file path=customXml/itemProps2.xml><?xml version="1.0" encoding="utf-8"?>
<ds:datastoreItem xmlns:ds="http://schemas.openxmlformats.org/officeDocument/2006/customXml" ds:itemID="{F6A3D317-FC40-4F7B-B4F6-73E2A7E8B261}"/>
</file>

<file path=customXml/itemProps3.xml><?xml version="1.0" encoding="utf-8"?>
<ds:datastoreItem xmlns:ds="http://schemas.openxmlformats.org/officeDocument/2006/customXml" ds:itemID="{00E40107-6F71-43A5-AF28-E78F7F89C4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2025-11-24T11:51:13Z</dcterms:created>
  <dcterms:modified xsi:type="dcterms:W3CDTF">2025-11-24T11:51:14Z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